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PROADI-DICONT-SELIC\Editais 2023\Serviços\PE 16.23 - RU Aquidauna\"/>
    </mc:Choice>
  </mc:AlternateContent>
  <bookViews>
    <workbookView xWindow="-24120" yWindow="2565" windowWidth="24240" windowHeight="13020"/>
  </bookViews>
  <sheets>
    <sheet name="Modelo de Planilha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3" l="1"/>
  <c r="B74" i="3" l="1"/>
  <c r="B77" i="3" s="1"/>
  <c r="D56" i="3"/>
  <c r="D57" i="3"/>
  <c r="D58" i="3"/>
  <c r="D59" i="3"/>
  <c r="D60" i="3"/>
  <c r="D61" i="3"/>
  <c r="D62" i="3"/>
  <c r="D63" i="3"/>
  <c r="D64" i="3"/>
  <c r="D55" i="3"/>
  <c r="E34" i="3"/>
  <c r="E32" i="3"/>
  <c r="E33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30" i="3"/>
  <c r="B25" i="3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D65" i="3" l="1"/>
  <c r="E53" i="3"/>
  <c r="E19" i="3"/>
  <c r="C19" i="3"/>
  <c r="D66" i="3" l="1"/>
  <c r="C83" i="3" s="1"/>
  <c r="C22" i="3"/>
  <c r="C23" i="3"/>
  <c r="C24" i="3"/>
  <c r="D22" i="3"/>
  <c r="D24" i="3"/>
  <c r="D23" i="3"/>
  <c r="D25" i="3" l="1"/>
  <c r="E26" i="3" s="1"/>
  <c r="C25" i="3"/>
  <c r="C26" i="3" s="1"/>
  <c r="C82" i="3" l="1"/>
  <c r="C70" i="3"/>
  <c r="D77" i="3" s="1"/>
  <c r="C84" i="3" s="1"/>
  <c r="C85" i="3" l="1"/>
  <c r="E82" i="3" l="1"/>
  <c r="E85" i="3"/>
  <c r="E84" i="3" s="1"/>
</calcChain>
</file>

<file path=xl/sharedStrings.xml><?xml version="1.0" encoding="utf-8"?>
<sst xmlns="http://schemas.openxmlformats.org/spreadsheetml/2006/main" count="136" uniqueCount="104">
  <si>
    <t>INSS</t>
  </si>
  <si>
    <t>FGTS</t>
  </si>
  <si>
    <t>Demais Encargos Previdenciários</t>
  </si>
  <si>
    <t>PIS</t>
  </si>
  <si>
    <t>Cofins</t>
  </si>
  <si>
    <t>Quantidade de Profissionais</t>
  </si>
  <si>
    <t>Lucro</t>
  </si>
  <si>
    <t>LICITANTE:</t>
  </si>
  <si>
    <t>CNPJ:</t>
  </si>
  <si>
    <t>E-MAIL:</t>
  </si>
  <si>
    <t>TELEFONE:</t>
  </si>
  <si>
    <t>Alíquota</t>
  </si>
  <si>
    <t>MÓDULO 1 - CUSTOS DE MÃO DE OBRA</t>
  </si>
  <si>
    <t>Total do Módulo 1.1:  Mão de Obra (Sem Encargos Previdênciários e FGTS)</t>
  </si>
  <si>
    <t>Total Módulo 1.2:  Encargos Previdenciários e FGTS</t>
  </si>
  <si>
    <t>TOTAL DO MÓDULO 1: CUSTOS DE MÃO DE OBRA (INCLUI ENCARGOS PREVIDENCIÁRIOS E FGTS)</t>
  </si>
  <si>
    <t>MÓDULO 1.2: ENCARGOS PREVIDENCIÁRIOS E FGTS (Informar alíquotas conforme enquadramento legal da empresa)</t>
  </si>
  <si>
    <t>Informar percentuais conforme enquadramento legal e condizente com os documentos contábeis da empresa. Na elaboração, observar se há limites máximos estabelecidos ou recomendados.</t>
  </si>
  <si>
    <t>Percentuais Estimados</t>
  </si>
  <si>
    <t>TOTAL MÓDULO 4: CUSTOS INDIRETOS, TRIBUTAÇÃO E LUCROS</t>
  </si>
  <si>
    <t>Total Tributos Incidentes (Soma automática)</t>
  </si>
  <si>
    <t>VALOR DA PROPOSTA</t>
  </si>
  <si>
    <t>Informações relevantes para elaboração da proposta:</t>
  </si>
  <si>
    <t>Valor dos Módulos</t>
  </si>
  <si>
    <t>Local e Data</t>
  </si>
  <si>
    <t>Assinatura do Responsável</t>
  </si>
  <si>
    <t>Obs: Especificar nesse local os demais encargos previdenciários</t>
  </si>
  <si>
    <t>MÓDULO 1.1: MÃO DE OBRA SEM INCIDÊNCIA DE ENCARGOS PREVIDENCIÁRIOS E FGTS (Descrever os cargos dos profissionais que realizarão os serviços, quantidades de pessoas e valores e quantidades das horas trabalhadas)</t>
  </si>
  <si>
    <t>Tributos Incidentes: informar alíquotas conforme enquadramento legal da empresa.</t>
  </si>
  <si>
    <t>ATENÇÃO: VERIFIQUE A ATUALIZAÇÃO DAS FÓRMULAS AO INCLUIR E EXCLUIR LINHAS NA PLANILHA. CAMPOS EM BRANCO PODEM SER PREENCHIDOS.</t>
  </si>
  <si>
    <t>Valor Mensal</t>
  </si>
  <si>
    <t>Quantidade Mensal</t>
  </si>
  <si>
    <t>Custo Diário das Horas Trabalhadas</t>
  </si>
  <si>
    <t>Cozinheiras</t>
  </si>
  <si>
    <t>Auxiliar de Cozinha</t>
  </si>
  <si>
    <t>Nutricionista</t>
  </si>
  <si>
    <t>Custo Mensal da Horas Trabalhadas</t>
  </si>
  <si>
    <t>Valor Diário</t>
  </si>
  <si>
    <t>Salada (Folhas 50g, legumes crus 40g, legumes cozidos 80g)</t>
  </si>
  <si>
    <t>Peixes (Pescada, tilápia, merluza, sardinha) - Filé frito ou grelhado: 1 filé grande (150g); Filé empanado: 1 filé grande (150g); Posta ao molho: 1 filé grande (150g); Isca frita: 1 concha grande (140g).</t>
  </si>
  <si>
    <t>Aves (Frescas ou resfriadas (filés ou cortes de peito, coxa ou sobrecoxa) - Filé de peito; sassami grelhado; Coxa assada, frita ou cozida; Sobrecoxa assada, frita ou cozida: 02 unidades pequenas (140g) por refeição</t>
  </si>
  <si>
    <t>Suíno (Bisteca, paleta, lombo) - Bisteca grelhada: 2 unidades médias (150 a 180g); Lombo cozido ou assado: 1 fatia média (140 a 150g); Paleta cozida ou assada: 2 unidades médias (150 a 180g)</t>
  </si>
  <si>
    <t>Carne Bovina (Fresca ou resfriada: Acém, paleta, músculo, peixinho, patinho, contrafilé, alcatra, coxão mole, coxão duro, lagarto) - Almôndega ao molho: 2 unidades grandes; Bolinho de carne: 2 unidades grandes; Carne moída refogada: 2 ½  colh. arroz cheias; Isca/cubo de carne ao molho: 1 concha média; Strogonoff de carne: 1 concha média; Carne de panela: 1 concha média; Picadinho: 1 concha média; Bife grelhado/frito: 1 unidade grande (150g); Bife à milanesa: 1 unidade grande (110g): Bifê à role: 1 unidade grande (150g)</t>
  </si>
  <si>
    <t>Embutidos - Linguiça (Linguiça bovina, de frango, suína ou mista): 3 gomos (150 - 180g)</t>
  </si>
  <si>
    <t>Guarnição - Legumes: 100g; Verduras 80g; Farofas 80g; Purês: 100g; Polenta:100g; Cuscuz: 100g; Pirão: 100g; Bolinho: 100g; Massa seca: 120g</t>
  </si>
  <si>
    <t>Azeite (de oliva) - 4ml</t>
  </si>
  <si>
    <t>Sal refinado iodado - 1g</t>
  </si>
  <si>
    <t>Vinagre 4ml</t>
  </si>
  <si>
    <t>Óleo para preparo das refeições</t>
  </si>
  <si>
    <t>Sal para preparo das refeições</t>
  </si>
  <si>
    <t>Temperos diversos para preparo das refeições (cebola, alho, cheiro verde, entre outros temperos)</t>
  </si>
  <si>
    <t>Unidade</t>
  </si>
  <si>
    <t>Kg</t>
  </si>
  <si>
    <t>kg</t>
  </si>
  <si>
    <t>Kg/Un</t>
  </si>
  <si>
    <t>L</t>
  </si>
  <si>
    <t>Valor Médio Por Unidade</t>
  </si>
  <si>
    <t>Valor Mensal Unitário</t>
  </si>
  <si>
    <t>Preço Unitário</t>
  </si>
  <si>
    <t>Quantidade mensal</t>
  </si>
  <si>
    <t>Energia Elétrica (Valor Estimado conforme TR)</t>
  </si>
  <si>
    <t>Valor Mensal Total</t>
  </si>
  <si>
    <t>Valor Por Refeição</t>
  </si>
  <si>
    <t>Total Mensal</t>
  </si>
  <si>
    <t>Refeições Mensais</t>
  </si>
  <si>
    <t>Água e esgoto (valor estimado conforme TR)</t>
  </si>
  <si>
    <t>Cessão Onerosa do Espaço Físico (valor fixado conforme TR)</t>
  </si>
  <si>
    <t>Materiais de limpeza</t>
  </si>
  <si>
    <t>Gás GLP</t>
  </si>
  <si>
    <t>Outros profissionais (especificar)</t>
  </si>
  <si>
    <t>Demais itens para preparo e consumo das refeições (especificar)</t>
  </si>
  <si>
    <t>Módulo 1 (Mão de Obra)</t>
  </si>
  <si>
    <t>Módulo 2 (Insumos e Serviços)</t>
  </si>
  <si>
    <t>Módulo 3 Custos Indiretos, Tributação e Lucros)</t>
  </si>
  <si>
    <t>VALOR MENSAL DA PROPOSTA</t>
  </si>
  <si>
    <t>Valor Anual da Proposta</t>
  </si>
  <si>
    <t>BASE DE CÁLCULO C.I.T.L. Mensal</t>
  </si>
  <si>
    <t>HF</t>
  </si>
  <si>
    <t>Farináceos</t>
  </si>
  <si>
    <t>TOTAL DO MÓDULO 2: CUSTOS COM INSUMOS E SERVIÇOS</t>
  </si>
  <si>
    <t>MÓDULO 2.2: Custos fixos (de acordo com o item 9.1.11 do Termo de Referência) e outros materiais  e serviços</t>
  </si>
  <si>
    <t>Total do Módulo 2.2: Custos Fixos e Outros Materiais E Serviços</t>
  </si>
  <si>
    <t>Total do Módulo 2.1: Insumos alimentares</t>
  </si>
  <si>
    <t>Notas Explicativas</t>
  </si>
  <si>
    <t>Outros custos relacionados ao preparo e fornecimento de refeições (especificar)</t>
  </si>
  <si>
    <t>Quantidade Diária de Horas Trabalhadas (Por Profissional; Jornada de 44h, adaptar conforme jornada do profissional)¹</t>
  </si>
  <si>
    <t>MÓDULO 2: CUSTOS COM INSUMOS E SERVIÇOS²</t>
  </si>
  <si>
    <t>MÓDULO 3: CUSTOS INDIRETOS, TRIBUTOS E LUCROS³</t>
  </si>
  <si>
    <t>Valor Mensal Módulo 2.2</t>
  </si>
  <si>
    <t>Custo da Hora Trabalhada (Por Profissional)</t>
  </si>
  <si>
    <t>VALOR MENSAL</t>
  </si>
  <si>
    <t>VALOR DIÁRIO</t>
  </si>
  <si>
    <r>
      <t>Custos Indiretos</t>
    </r>
    <r>
      <rPr>
        <b/>
        <i/>
        <vertAlign val="superscript"/>
        <sz val="9"/>
        <color theme="1"/>
        <rFont val="Calibri"/>
        <family val="2"/>
        <scheme val="minor"/>
      </rPr>
      <t>4</t>
    </r>
  </si>
  <si>
    <t>1. Considerada a jornada de 44 horas semanais, equivalente a 7,333... horas diárias. O valor mínimo da hora trabalhada em 2021 é de R$ 5,00 (equivalente ao salário mínimo mensal de R$ 1.100,00).
2. O licitante deverá considerar as quantidades médias das porções e o número de refeições a serem servidos durante um mês. Os insumos e serviços a serem informados no Módulo 2 são aqueles diretamente relacionados à prestação do serviço  de restaurante universitário.
3. No cálculo do C.I.T.L é utilizado o método por dentro, onde os tributos fazem parte da base de cálculo, através da fórmula CITL = (1 +  % Custos Indiretos)/((1 - % Lucro - % Tributos) - 1). O licitante deverá adotar as alíquotas de tributos e encargos trabalhistas e previdenciários de acordo com o seu enquadradmento fiscal.
4. O índice de custos indiretos deve refletir a realidade da empresa, abrangendo as despesas administrativas que o licitante terá ao gerenciar o contrato.
5. O pregoeiro poderá, através de diligências, solicitar informações e documentos complementares para verificar a consistência e a exequibilidade da planilha de formação de custos .
6. A adoção do presente modelo é facultativa aos licitantes, podendo os mesmos adaptarem a planilha. Porém, recomenda-se a adoção deste ou de outro modelo que contenha informações detalhadas sobre os custos da prestação dos serviços.</t>
  </si>
  <si>
    <t>Opção vegetariana (Feijões - TIPO 1 (preto, carioca, rajado, roxo, jalo, branco; Soja – Grupo 1, Classe amarela; Lentilha – TIPO 1, Classe graúda) - Hambúrguer de legumes ou de soja ou de feijão preto: 1 unidade (100g); Abobrinha recheada com legumes: ½ unidade  (80g); Berinjela recheada com legumes: 4 col. servir (120g); Carne de soja acebolada: 4 col. Servir (120g); Estrogonofe de proteína texturizada de soja: 6 col. sopa (120g); Quibe de soja: 2 unid. Médias (180g)</t>
  </si>
  <si>
    <t>MÓDULO 2.1: Insumos Alimentares Para Preparo das Refeições (De acordo com o Tabela A do Termo de Referência)</t>
  </si>
  <si>
    <t>Arroz TIPO 1, longo e polido e arroz integral, 5 colh. de arroz cheias (250g)</t>
  </si>
  <si>
    <t>Feijão cozido (50% de caldo), TIPO 1 (preto, carioca, rajado, roxo, jalo, branco) 2 conchas médias (150g)</t>
  </si>
  <si>
    <t xml:space="preserve">Sobremesa Fruta 1 unidade ou 100g </t>
  </si>
  <si>
    <t>Caixa</t>
  </si>
  <si>
    <t>Serviços Gerais</t>
  </si>
  <si>
    <t>Transporte</t>
  </si>
  <si>
    <t>Simples Nacional</t>
  </si>
  <si>
    <t>PREGÃO ELETRONÔNICO
UNIVERSIDADE FEDERAL DE MATO GROSSO DO SUL
PREGÃO ELETRÔNICO Nº 16/2023
PROCESSO ADMINISTRATIVO Nº 23450.000193/2023-09
ANEXO VI - MODELO DE PLANILHA DE FORMAÇÃO DE CUSTOS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</si>
</sst>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vertAlign val="superscript"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left" vertical="center" wrapText="1"/>
    </xf>
    <xf numFmtId="10" fontId="4" fillId="4" borderId="1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10" fontId="4" fillId="9" borderId="1" xfId="0" applyNumberFormat="1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3" fillId="9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/>
    </xf>
    <xf numFmtId="164" fontId="4" fillId="7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10" fontId="4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3" fontId="10" fillId="7" borderId="1" xfId="0" applyNumberFormat="1" applyFont="1" applyFill="1" applyBorder="1" applyAlignment="1">
      <alignment horizontal="center" vertical="center" wrapText="1"/>
    </xf>
    <xf numFmtId="4" fontId="10" fillId="7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left" vertical="top" wrapText="1"/>
    </xf>
    <xf numFmtId="0" fontId="2" fillId="11" borderId="1" xfId="0" applyFont="1" applyFill="1" applyBorder="1" applyAlignment="1">
      <alignment horizontal="left" vertical="top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left" vertical="center" wrapText="1"/>
    </xf>
    <xf numFmtId="0" fontId="5" fillId="9" borderId="9" xfId="0" applyFont="1" applyFill="1" applyBorder="1" applyAlignment="1">
      <alignment horizontal="left" vertical="center" wrapText="1"/>
    </xf>
    <xf numFmtId="164" fontId="2" fillId="9" borderId="2" xfId="0" applyNumberFormat="1" applyFont="1" applyFill="1" applyBorder="1" applyAlignment="1">
      <alignment horizontal="center" vertical="center" wrapText="1"/>
    </xf>
    <xf numFmtId="164" fontId="2" fillId="9" borderId="3" xfId="0" applyNumberFormat="1" applyFont="1" applyFill="1" applyBorder="1" applyAlignment="1">
      <alignment horizontal="center" vertical="center" wrapText="1"/>
    </xf>
    <xf numFmtId="164" fontId="2" fillId="9" borderId="6" xfId="0" applyNumberFormat="1" applyFont="1" applyFill="1" applyBorder="1" applyAlignment="1">
      <alignment horizontal="center" vertical="center" wrapText="1"/>
    </xf>
    <xf numFmtId="164" fontId="2" fillId="9" borderId="7" xfId="0" applyNumberFormat="1" applyFont="1" applyFill="1" applyBorder="1" applyAlignment="1">
      <alignment horizontal="center" vertical="center" wrapText="1"/>
    </xf>
    <xf numFmtId="164" fontId="2" fillId="9" borderId="4" xfId="0" applyNumberFormat="1" applyFont="1" applyFill="1" applyBorder="1" applyAlignment="1">
      <alignment horizontal="center" vertical="center" wrapText="1"/>
    </xf>
    <xf numFmtId="164" fontId="2" fillId="9" borderId="5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tabSelected="1" workbookViewId="0">
      <selection sqref="A1:F1"/>
    </sheetView>
  </sheetViews>
  <sheetFormatPr defaultColWidth="8.85546875" defaultRowHeight="12" x14ac:dyDescent="0.25"/>
  <cols>
    <col min="1" max="1" width="57.28515625" style="1" customWidth="1"/>
    <col min="2" max="2" width="14.42578125" style="1" customWidth="1"/>
    <col min="3" max="3" width="12" style="1" customWidth="1"/>
    <col min="4" max="4" width="17.7109375" style="1" customWidth="1"/>
    <col min="5" max="6" width="16.7109375" style="1" customWidth="1"/>
    <col min="7" max="9" width="9.140625" style="1" bestFit="1" customWidth="1"/>
    <col min="10" max="16384" width="8.85546875" style="1"/>
  </cols>
  <sheetData>
    <row r="1" spans="1:6" ht="65.45" customHeight="1" x14ac:dyDescent="0.25">
      <c r="A1" s="62" t="s">
        <v>103</v>
      </c>
      <c r="B1" s="62"/>
      <c r="C1" s="62"/>
      <c r="D1" s="62"/>
      <c r="E1" s="62"/>
      <c r="F1" s="62"/>
    </row>
    <row r="2" spans="1:6" x14ac:dyDescent="0.25">
      <c r="A2" s="3" t="s">
        <v>7</v>
      </c>
      <c r="B2" s="63"/>
      <c r="C2" s="63"/>
      <c r="D2" s="4" t="s">
        <v>9</v>
      </c>
      <c r="E2" s="63"/>
      <c r="F2" s="63"/>
    </row>
    <row r="3" spans="1:6" x14ac:dyDescent="0.25">
      <c r="A3" s="3" t="s">
        <v>8</v>
      </c>
      <c r="B3" s="63"/>
      <c r="C3" s="63"/>
      <c r="D3" s="4" t="s">
        <v>10</v>
      </c>
      <c r="E3" s="63"/>
      <c r="F3" s="63"/>
    </row>
    <row r="4" spans="1:6" x14ac:dyDescent="0.25">
      <c r="A4" s="57" t="s">
        <v>22</v>
      </c>
      <c r="B4" s="57"/>
      <c r="C4" s="57"/>
      <c r="D4" s="57"/>
      <c r="E4" s="57"/>
      <c r="F4" s="57"/>
    </row>
    <row r="5" spans="1:6" x14ac:dyDescent="0.25">
      <c r="A5" s="58" t="s">
        <v>29</v>
      </c>
      <c r="B5" s="58"/>
      <c r="C5" s="58"/>
      <c r="D5" s="58"/>
      <c r="E5" s="58"/>
      <c r="F5" s="58"/>
    </row>
    <row r="6" spans="1:6" x14ac:dyDescent="0.25">
      <c r="A6" s="59" t="s">
        <v>12</v>
      </c>
      <c r="B6" s="59"/>
      <c r="C6" s="59"/>
      <c r="D6" s="59"/>
      <c r="E6" s="59"/>
      <c r="F6" s="59"/>
    </row>
    <row r="7" spans="1:6" x14ac:dyDescent="0.25">
      <c r="A7" s="59"/>
      <c r="B7" s="59"/>
      <c r="C7" s="59"/>
      <c r="D7" s="59"/>
      <c r="E7" s="59"/>
      <c r="F7" s="59"/>
    </row>
    <row r="8" spans="1:6" ht="84" x14ac:dyDescent="0.25">
      <c r="A8" s="35" t="s">
        <v>27</v>
      </c>
      <c r="B8" s="32" t="s">
        <v>5</v>
      </c>
      <c r="C8" s="32" t="s">
        <v>89</v>
      </c>
      <c r="D8" s="32" t="s">
        <v>85</v>
      </c>
      <c r="E8" s="32" t="s">
        <v>32</v>
      </c>
      <c r="F8" s="32" t="s">
        <v>36</v>
      </c>
    </row>
    <row r="9" spans="1:6" x14ac:dyDescent="0.25">
      <c r="A9" s="15" t="s">
        <v>33</v>
      </c>
      <c r="B9" s="16"/>
      <c r="C9" s="5"/>
      <c r="D9" s="24">
        <v>7.3333332999999996</v>
      </c>
      <c r="E9" s="9">
        <f t="shared" ref="E9:E18" si="0">B9*C9*D9</f>
        <v>0</v>
      </c>
      <c r="F9" s="9">
        <f>E9*30</f>
        <v>0</v>
      </c>
    </row>
    <row r="10" spans="1:6" x14ac:dyDescent="0.25">
      <c r="A10" s="15" t="s">
        <v>34</v>
      </c>
      <c r="B10" s="16"/>
      <c r="C10" s="5"/>
      <c r="D10" s="24">
        <v>7.3333332999999996</v>
      </c>
      <c r="E10" s="9">
        <f t="shared" si="0"/>
        <v>0</v>
      </c>
      <c r="F10" s="9">
        <f t="shared" ref="F10:F18" si="1">E10*30</f>
        <v>0</v>
      </c>
    </row>
    <row r="11" spans="1:6" x14ac:dyDescent="0.25">
      <c r="A11" s="15" t="s">
        <v>35</v>
      </c>
      <c r="B11" s="16"/>
      <c r="C11" s="5"/>
      <c r="D11" s="24">
        <v>7.3333332999999996</v>
      </c>
      <c r="E11" s="9">
        <f t="shared" si="0"/>
        <v>0</v>
      </c>
      <c r="F11" s="9">
        <f t="shared" si="1"/>
        <v>0</v>
      </c>
    </row>
    <row r="12" spans="1:6" x14ac:dyDescent="0.25">
      <c r="A12" s="15" t="s">
        <v>99</v>
      </c>
      <c r="B12" s="16"/>
      <c r="C12" s="5"/>
      <c r="D12" s="24">
        <v>7.3333332999999996</v>
      </c>
      <c r="E12" s="9">
        <f t="shared" si="0"/>
        <v>0</v>
      </c>
      <c r="F12" s="9">
        <f t="shared" si="1"/>
        <v>0</v>
      </c>
    </row>
    <row r="13" spans="1:6" x14ac:dyDescent="0.25">
      <c r="A13" s="15" t="s">
        <v>100</v>
      </c>
      <c r="B13" s="16"/>
      <c r="C13" s="5"/>
      <c r="D13" s="24">
        <v>7.3333332999999996</v>
      </c>
      <c r="E13" s="9">
        <f t="shared" si="0"/>
        <v>0</v>
      </c>
      <c r="F13" s="9">
        <f t="shared" si="1"/>
        <v>0</v>
      </c>
    </row>
    <row r="14" spans="1:6" x14ac:dyDescent="0.25">
      <c r="A14" s="15" t="s">
        <v>69</v>
      </c>
      <c r="B14" s="16"/>
      <c r="C14" s="5"/>
      <c r="D14" s="24">
        <v>7.3333332999999996</v>
      </c>
      <c r="E14" s="9">
        <f t="shared" si="0"/>
        <v>0</v>
      </c>
      <c r="F14" s="9">
        <f t="shared" si="1"/>
        <v>0</v>
      </c>
    </row>
    <row r="15" spans="1:6" x14ac:dyDescent="0.25">
      <c r="A15" s="15" t="s">
        <v>69</v>
      </c>
      <c r="B15" s="16"/>
      <c r="C15" s="5"/>
      <c r="D15" s="24">
        <v>7.3333332999999996</v>
      </c>
      <c r="E15" s="9">
        <f t="shared" si="0"/>
        <v>0</v>
      </c>
      <c r="F15" s="9">
        <f t="shared" si="1"/>
        <v>0</v>
      </c>
    </row>
    <row r="16" spans="1:6" x14ac:dyDescent="0.25">
      <c r="A16" s="15" t="s">
        <v>69</v>
      </c>
      <c r="B16" s="16"/>
      <c r="C16" s="5"/>
      <c r="D16" s="24">
        <v>7.3333332999999996</v>
      </c>
      <c r="E16" s="9">
        <f t="shared" si="0"/>
        <v>0</v>
      </c>
      <c r="F16" s="9">
        <f t="shared" si="1"/>
        <v>0</v>
      </c>
    </row>
    <row r="17" spans="1:6" x14ac:dyDescent="0.25">
      <c r="A17" s="15" t="s">
        <v>69</v>
      </c>
      <c r="B17" s="16"/>
      <c r="C17" s="5"/>
      <c r="D17" s="24">
        <v>7.3333332999999996</v>
      </c>
      <c r="E17" s="9">
        <f t="shared" si="0"/>
        <v>0</v>
      </c>
      <c r="F17" s="9">
        <f t="shared" si="1"/>
        <v>0</v>
      </c>
    </row>
    <row r="18" spans="1:6" x14ac:dyDescent="0.25">
      <c r="A18" s="15" t="s">
        <v>69</v>
      </c>
      <c r="B18" s="16"/>
      <c r="C18" s="5"/>
      <c r="D18" s="24">
        <v>7.3333332999999996</v>
      </c>
      <c r="E18" s="9">
        <f t="shared" si="0"/>
        <v>0</v>
      </c>
      <c r="F18" s="9">
        <f t="shared" si="1"/>
        <v>0</v>
      </c>
    </row>
    <row r="19" spans="1:6" x14ac:dyDescent="0.25">
      <c r="A19" s="32" t="s">
        <v>13</v>
      </c>
      <c r="B19" s="36" t="s">
        <v>37</v>
      </c>
      <c r="C19" s="34">
        <f>SUM(E9:E18)</f>
        <v>0</v>
      </c>
      <c r="D19" s="32" t="s">
        <v>30</v>
      </c>
      <c r="E19" s="60">
        <f>SUM(F9:F18)</f>
        <v>0</v>
      </c>
      <c r="F19" s="60"/>
    </row>
    <row r="20" spans="1:6" x14ac:dyDescent="0.25">
      <c r="A20" s="61"/>
      <c r="B20" s="61"/>
      <c r="C20" s="61"/>
      <c r="D20" s="61"/>
      <c r="E20" s="61"/>
      <c r="F20" s="61"/>
    </row>
    <row r="21" spans="1:6" ht="36" customHeight="1" x14ac:dyDescent="0.25">
      <c r="A21" s="35" t="s">
        <v>16</v>
      </c>
      <c r="B21" s="32" t="s">
        <v>11</v>
      </c>
      <c r="C21" s="32" t="s">
        <v>37</v>
      </c>
      <c r="D21" s="32" t="s">
        <v>30</v>
      </c>
      <c r="E21" s="53" t="s">
        <v>26</v>
      </c>
      <c r="F21" s="53"/>
    </row>
    <row r="22" spans="1:6" x14ac:dyDescent="0.25">
      <c r="A22" s="2" t="s">
        <v>0</v>
      </c>
      <c r="B22" s="6">
        <v>0.08</v>
      </c>
      <c r="C22" s="9">
        <f>B22*C19</f>
        <v>0</v>
      </c>
      <c r="D22" s="9">
        <f>B22*E19</f>
        <v>0</v>
      </c>
      <c r="E22" s="53"/>
      <c r="F22" s="53"/>
    </row>
    <row r="23" spans="1:6" x14ac:dyDescent="0.25">
      <c r="A23" s="2" t="s">
        <v>2</v>
      </c>
      <c r="B23" s="6"/>
      <c r="C23" s="9">
        <f>B23*C19</f>
        <v>0</v>
      </c>
      <c r="D23" s="9">
        <f>B23*E19</f>
        <v>0</v>
      </c>
      <c r="E23" s="53"/>
      <c r="F23" s="53"/>
    </row>
    <row r="24" spans="1:6" x14ac:dyDescent="0.25">
      <c r="A24" s="2" t="s">
        <v>1</v>
      </c>
      <c r="B24" s="6">
        <v>0.08</v>
      </c>
      <c r="C24" s="9">
        <f>B24*C19</f>
        <v>0</v>
      </c>
      <c r="D24" s="9">
        <f>B24*E19</f>
        <v>0</v>
      </c>
      <c r="E24" s="53"/>
      <c r="F24" s="53"/>
    </row>
    <row r="25" spans="1:6" x14ac:dyDescent="0.25">
      <c r="A25" s="32" t="s">
        <v>14</v>
      </c>
      <c r="B25" s="33">
        <f>SUM(B22:B24)</f>
        <v>0.16</v>
      </c>
      <c r="C25" s="34">
        <f>SUM(C22:C24)</f>
        <v>0</v>
      </c>
      <c r="D25" s="34">
        <f>SUM(D22:D24)</f>
        <v>0</v>
      </c>
      <c r="E25" s="53"/>
      <c r="F25" s="53"/>
    </row>
    <row r="26" spans="1:6" ht="24" x14ac:dyDescent="0.25">
      <c r="A26" s="10" t="s">
        <v>15</v>
      </c>
      <c r="B26" s="10" t="s">
        <v>91</v>
      </c>
      <c r="C26" s="26">
        <f>C19+C25</f>
        <v>0</v>
      </c>
      <c r="D26" s="10" t="s">
        <v>90</v>
      </c>
      <c r="E26" s="68">
        <f>E19+D25</f>
        <v>0</v>
      </c>
      <c r="F26" s="68"/>
    </row>
    <row r="27" spans="1:6" ht="14.45" customHeight="1" x14ac:dyDescent="0.25">
      <c r="A27" s="64" t="s">
        <v>86</v>
      </c>
      <c r="B27" s="64"/>
      <c r="C27" s="64"/>
      <c r="D27" s="64"/>
      <c r="E27" s="64"/>
      <c r="F27" s="64"/>
    </row>
    <row r="28" spans="1:6" x14ac:dyDescent="0.25">
      <c r="A28" s="64"/>
      <c r="B28" s="64"/>
      <c r="C28" s="64"/>
      <c r="D28" s="64"/>
      <c r="E28" s="64"/>
      <c r="F28" s="64"/>
    </row>
    <row r="29" spans="1:6" ht="24" x14ac:dyDescent="0.25">
      <c r="A29" s="31" t="s">
        <v>95</v>
      </c>
      <c r="B29" s="28" t="s">
        <v>31</v>
      </c>
      <c r="C29" s="28" t="s">
        <v>51</v>
      </c>
      <c r="D29" s="28" t="s">
        <v>56</v>
      </c>
      <c r="E29" s="52" t="s">
        <v>57</v>
      </c>
      <c r="F29" s="52"/>
    </row>
    <row r="30" spans="1:6" ht="14.45" customHeight="1" x14ac:dyDescent="0.25">
      <c r="A30" s="46" t="s">
        <v>38</v>
      </c>
      <c r="B30" s="24"/>
      <c r="C30" s="24" t="s">
        <v>52</v>
      </c>
      <c r="D30" s="5"/>
      <c r="E30" s="49">
        <f t="shared" ref="E30:E52" si="2">B30*D30</f>
        <v>0</v>
      </c>
      <c r="F30" s="49"/>
    </row>
    <row r="31" spans="1:6" ht="96" x14ac:dyDescent="0.25">
      <c r="A31" s="46" t="s">
        <v>42</v>
      </c>
      <c r="B31" s="24"/>
      <c r="C31" s="24" t="s">
        <v>53</v>
      </c>
      <c r="D31" s="5"/>
      <c r="E31" s="49">
        <f>B31*D31</f>
        <v>0</v>
      </c>
      <c r="F31" s="49"/>
    </row>
    <row r="32" spans="1:6" ht="48" x14ac:dyDescent="0.25">
      <c r="A32" s="46" t="s">
        <v>40</v>
      </c>
      <c r="B32" s="48"/>
      <c r="C32" s="24" t="s">
        <v>52</v>
      </c>
      <c r="D32" s="5"/>
      <c r="E32" s="49">
        <f t="shared" si="2"/>
        <v>0</v>
      </c>
      <c r="F32" s="49"/>
    </row>
    <row r="33" spans="1:6" ht="36" x14ac:dyDescent="0.25">
      <c r="A33" s="46" t="s">
        <v>41</v>
      </c>
      <c r="B33" s="48"/>
      <c r="C33" s="24" t="s">
        <v>52</v>
      </c>
      <c r="D33" s="5"/>
      <c r="E33" s="49">
        <f t="shared" si="2"/>
        <v>0</v>
      </c>
      <c r="F33" s="49"/>
    </row>
    <row r="34" spans="1:6" ht="36" x14ac:dyDescent="0.25">
      <c r="A34" s="46" t="s">
        <v>39</v>
      </c>
      <c r="B34" s="48"/>
      <c r="C34" s="24" t="s">
        <v>52</v>
      </c>
      <c r="D34" s="5"/>
      <c r="E34" s="49">
        <f t="shared" si="2"/>
        <v>0</v>
      </c>
      <c r="F34" s="49"/>
    </row>
    <row r="35" spans="1:6" ht="24" x14ac:dyDescent="0.25">
      <c r="A35" s="46" t="s">
        <v>43</v>
      </c>
      <c r="B35" s="48"/>
      <c r="C35" s="24" t="s">
        <v>52</v>
      </c>
      <c r="D35" s="5"/>
      <c r="E35" s="49">
        <f t="shared" si="2"/>
        <v>0</v>
      </c>
      <c r="F35" s="49"/>
    </row>
    <row r="36" spans="1:6" ht="84" x14ac:dyDescent="0.25">
      <c r="A36" s="46" t="s">
        <v>94</v>
      </c>
      <c r="B36" s="48"/>
      <c r="C36" s="24" t="s">
        <v>52</v>
      </c>
      <c r="D36" s="5"/>
      <c r="E36" s="49">
        <f t="shared" si="2"/>
        <v>0</v>
      </c>
      <c r="F36" s="49"/>
    </row>
    <row r="37" spans="1:6" ht="36" x14ac:dyDescent="0.25">
      <c r="A37" s="46" t="s">
        <v>44</v>
      </c>
      <c r="B37" s="24"/>
      <c r="C37" s="24" t="s">
        <v>52</v>
      </c>
      <c r="D37" s="5"/>
      <c r="E37" s="49">
        <f t="shared" si="2"/>
        <v>0</v>
      </c>
      <c r="F37" s="49"/>
    </row>
    <row r="38" spans="1:6" ht="24" x14ac:dyDescent="0.25">
      <c r="A38" s="46" t="s">
        <v>96</v>
      </c>
      <c r="B38" s="24"/>
      <c r="C38" s="24" t="s">
        <v>52</v>
      </c>
      <c r="D38" s="5"/>
      <c r="E38" s="49">
        <f t="shared" si="2"/>
        <v>0</v>
      </c>
      <c r="F38" s="49"/>
    </row>
    <row r="39" spans="1:6" ht="24" x14ac:dyDescent="0.25">
      <c r="A39" s="46" t="s">
        <v>97</v>
      </c>
      <c r="B39" s="24"/>
      <c r="C39" s="24" t="s">
        <v>52</v>
      </c>
      <c r="D39" s="5"/>
      <c r="E39" s="49">
        <f t="shared" si="2"/>
        <v>0</v>
      </c>
      <c r="F39" s="49"/>
    </row>
    <row r="40" spans="1:6" x14ac:dyDescent="0.25">
      <c r="A40" s="25" t="s">
        <v>98</v>
      </c>
      <c r="B40" s="24"/>
      <c r="C40" s="47" t="s">
        <v>54</v>
      </c>
      <c r="D40" s="5"/>
      <c r="E40" s="49">
        <f t="shared" si="2"/>
        <v>0</v>
      </c>
      <c r="F40" s="49"/>
    </row>
    <row r="41" spans="1:6" ht="14.45" customHeight="1" x14ac:dyDescent="0.25">
      <c r="A41" s="46" t="s">
        <v>45</v>
      </c>
      <c r="B41" s="47"/>
      <c r="C41" s="47" t="s">
        <v>51</v>
      </c>
      <c r="D41" s="5"/>
      <c r="E41" s="49">
        <f t="shared" si="2"/>
        <v>0</v>
      </c>
      <c r="F41" s="49"/>
    </row>
    <row r="42" spans="1:6" ht="14.45" customHeight="1" x14ac:dyDescent="0.25">
      <c r="A42" s="46" t="s">
        <v>46</v>
      </c>
      <c r="B42" s="47"/>
      <c r="C42" s="47" t="s">
        <v>51</v>
      </c>
      <c r="D42" s="5"/>
      <c r="E42" s="49">
        <f t="shared" si="2"/>
        <v>0</v>
      </c>
      <c r="F42" s="49"/>
    </row>
    <row r="43" spans="1:6" ht="14.45" customHeight="1" x14ac:dyDescent="0.25">
      <c r="A43" s="46" t="s">
        <v>47</v>
      </c>
      <c r="B43" s="47"/>
      <c r="C43" s="47" t="s">
        <v>51</v>
      </c>
      <c r="D43" s="5"/>
      <c r="E43" s="49">
        <f t="shared" si="2"/>
        <v>0</v>
      </c>
      <c r="F43" s="49"/>
    </row>
    <row r="44" spans="1:6" ht="14.45" customHeight="1" x14ac:dyDescent="0.25">
      <c r="A44" s="46" t="s">
        <v>48</v>
      </c>
      <c r="B44" s="47"/>
      <c r="C44" s="47" t="s">
        <v>55</v>
      </c>
      <c r="D44" s="5"/>
      <c r="E44" s="49">
        <f t="shared" si="2"/>
        <v>0</v>
      </c>
      <c r="F44" s="49"/>
    </row>
    <row r="45" spans="1:6" ht="14.45" customHeight="1" x14ac:dyDescent="0.25">
      <c r="A45" s="46" t="s">
        <v>49</v>
      </c>
      <c r="B45" s="47"/>
      <c r="C45" s="47" t="s">
        <v>52</v>
      </c>
      <c r="D45" s="5"/>
      <c r="E45" s="49">
        <f t="shared" si="2"/>
        <v>0</v>
      </c>
      <c r="F45" s="49"/>
    </row>
    <row r="46" spans="1:6" ht="24" x14ac:dyDescent="0.25">
      <c r="A46" s="22" t="s">
        <v>50</v>
      </c>
      <c r="B46" s="47"/>
      <c r="C46" s="47" t="s">
        <v>54</v>
      </c>
      <c r="D46" s="5"/>
      <c r="E46" s="49">
        <f t="shared" si="2"/>
        <v>0</v>
      </c>
      <c r="F46" s="49"/>
    </row>
    <row r="47" spans="1:6" x14ac:dyDescent="0.25">
      <c r="A47" s="46" t="s">
        <v>78</v>
      </c>
      <c r="B47" s="47"/>
      <c r="C47" s="47" t="s">
        <v>77</v>
      </c>
      <c r="D47" s="5"/>
      <c r="E47" s="49">
        <f t="shared" si="2"/>
        <v>0</v>
      </c>
      <c r="F47" s="49"/>
    </row>
    <row r="48" spans="1:6" x14ac:dyDescent="0.25">
      <c r="A48" s="46" t="s">
        <v>70</v>
      </c>
      <c r="B48" s="24"/>
      <c r="C48" s="24"/>
      <c r="D48" s="5"/>
      <c r="E48" s="49">
        <f t="shared" si="2"/>
        <v>0</v>
      </c>
      <c r="F48" s="49"/>
    </row>
    <row r="49" spans="1:6" ht="14.45" customHeight="1" x14ac:dyDescent="0.25">
      <c r="A49" s="46" t="s">
        <v>70</v>
      </c>
      <c r="B49" s="24"/>
      <c r="C49" s="24"/>
      <c r="D49" s="5"/>
      <c r="E49" s="49">
        <f t="shared" si="2"/>
        <v>0</v>
      </c>
      <c r="F49" s="49"/>
    </row>
    <row r="50" spans="1:6" ht="14.45" customHeight="1" x14ac:dyDescent="0.25">
      <c r="A50" s="25" t="s">
        <v>70</v>
      </c>
      <c r="B50" s="24"/>
      <c r="C50" s="24"/>
      <c r="D50" s="5"/>
      <c r="E50" s="49">
        <f t="shared" si="2"/>
        <v>0</v>
      </c>
      <c r="F50" s="49"/>
    </row>
    <row r="51" spans="1:6" ht="14.45" customHeight="1" x14ac:dyDescent="0.25">
      <c r="A51" s="25" t="s">
        <v>70</v>
      </c>
      <c r="B51" s="24"/>
      <c r="C51" s="24"/>
      <c r="D51" s="5"/>
      <c r="E51" s="49">
        <f t="shared" si="2"/>
        <v>0</v>
      </c>
      <c r="F51" s="49"/>
    </row>
    <row r="52" spans="1:6" ht="14.45" customHeight="1" x14ac:dyDescent="0.25">
      <c r="A52" s="25" t="s">
        <v>70</v>
      </c>
      <c r="B52" s="24"/>
      <c r="C52" s="24"/>
      <c r="D52" s="5"/>
      <c r="E52" s="49">
        <f t="shared" si="2"/>
        <v>0</v>
      </c>
      <c r="F52" s="49"/>
    </row>
    <row r="53" spans="1:6" x14ac:dyDescent="0.25">
      <c r="A53" s="52" t="s">
        <v>82</v>
      </c>
      <c r="B53" s="52"/>
      <c r="C53" s="52"/>
      <c r="D53" s="28" t="s">
        <v>30</v>
      </c>
      <c r="E53" s="65">
        <f>SUM(E30:E52)</f>
        <v>0</v>
      </c>
      <c r="F53" s="65"/>
    </row>
    <row r="54" spans="1:6" ht="24" x14ac:dyDescent="0.25">
      <c r="A54" s="31" t="s">
        <v>80</v>
      </c>
      <c r="B54" s="28" t="s">
        <v>59</v>
      </c>
      <c r="C54" s="28" t="s">
        <v>58</v>
      </c>
      <c r="D54" s="37" t="s">
        <v>30</v>
      </c>
    </row>
    <row r="55" spans="1:6" x14ac:dyDescent="0.25">
      <c r="A55" s="15" t="s">
        <v>66</v>
      </c>
      <c r="B55" s="21">
        <v>1</v>
      </c>
      <c r="C55" s="5">
        <v>1210</v>
      </c>
      <c r="D55" s="5">
        <f>B55*C55</f>
        <v>1210</v>
      </c>
    </row>
    <row r="56" spans="1:6" x14ac:dyDescent="0.25">
      <c r="A56" s="15" t="s">
        <v>65</v>
      </c>
      <c r="B56" s="21">
        <v>1</v>
      </c>
      <c r="C56" s="5">
        <v>350.03</v>
      </c>
      <c r="D56" s="5">
        <f t="shared" ref="D56:D64" si="3">B56*C56</f>
        <v>350.03</v>
      </c>
    </row>
    <row r="57" spans="1:6" x14ac:dyDescent="0.25">
      <c r="A57" s="15" t="s">
        <v>60</v>
      </c>
      <c r="B57" s="21">
        <v>1</v>
      </c>
      <c r="C57" s="5">
        <v>2129.56</v>
      </c>
      <c r="D57" s="5">
        <f t="shared" si="3"/>
        <v>2129.56</v>
      </c>
    </row>
    <row r="58" spans="1:6" x14ac:dyDescent="0.25">
      <c r="A58" s="15" t="s">
        <v>68</v>
      </c>
      <c r="B58" s="21">
        <v>1</v>
      </c>
      <c r="C58" s="5"/>
      <c r="D58" s="5">
        <f t="shared" si="3"/>
        <v>0</v>
      </c>
    </row>
    <row r="59" spans="1:6" x14ac:dyDescent="0.25">
      <c r="A59" s="15" t="s">
        <v>67</v>
      </c>
      <c r="B59" s="21">
        <v>1</v>
      </c>
      <c r="C59" s="5"/>
      <c r="D59" s="5">
        <f t="shared" si="3"/>
        <v>0</v>
      </c>
    </row>
    <row r="60" spans="1:6" x14ac:dyDescent="0.25">
      <c r="A60" s="15" t="s">
        <v>101</v>
      </c>
      <c r="B60" s="21">
        <v>1</v>
      </c>
      <c r="C60" s="5"/>
      <c r="D60" s="5">
        <f t="shared" si="3"/>
        <v>0</v>
      </c>
    </row>
    <row r="61" spans="1:6" ht="24" x14ac:dyDescent="0.25">
      <c r="A61" s="15" t="s">
        <v>84</v>
      </c>
      <c r="B61" s="21"/>
      <c r="C61" s="5"/>
      <c r="D61" s="5">
        <f t="shared" si="3"/>
        <v>0</v>
      </c>
    </row>
    <row r="62" spans="1:6" ht="24" x14ac:dyDescent="0.25">
      <c r="A62" s="15" t="s">
        <v>84</v>
      </c>
      <c r="B62" s="21"/>
      <c r="C62" s="5"/>
      <c r="D62" s="5">
        <f t="shared" si="3"/>
        <v>0</v>
      </c>
    </row>
    <row r="63" spans="1:6" ht="24" x14ac:dyDescent="0.25">
      <c r="A63" s="15" t="s">
        <v>84</v>
      </c>
      <c r="B63" s="21"/>
      <c r="C63" s="5"/>
      <c r="D63" s="5">
        <f t="shared" si="3"/>
        <v>0</v>
      </c>
    </row>
    <row r="64" spans="1:6" ht="24" x14ac:dyDescent="0.25">
      <c r="A64" s="15" t="s">
        <v>84</v>
      </c>
      <c r="B64" s="21"/>
      <c r="C64" s="5"/>
      <c r="D64" s="5">
        <f t="shared" si="3"/>
        <v>0</v>
      </c>
    </row>
    <row r="65" spans="1:8" ht="24" x14ac:dyDescent="0.25">
      <c r="A65" s="28" t="s">
        <v>81</v>
      </c>
      <c r="B65" s="29"/>
      <c r="C65" s="28" t="s">
        <v>88</v>
      </c>
      <c r="D65" s="30">
        <f>SUM(D55:D64)</f>
        <v>3689.59</v>
      </c>
    </row>
    <row r="66" spans="1:8" ht="28.5" customHeight="1" x14ac:dyDescent="0.25">
      <c r="A66" s="50" t="s">
        <v>79</v>
      </c>
      <c r="B66" s="51"/>
      <c r="C66" s="27" t="s">
        <v>90</v>
      </c>
      <c r="D66" s="27">
        <f>E53+D65</f>
        <v>3689.59</v>
      </c>
    </row>
    <row r="67" spans="1:8" ht="14.45" customHeight="1" x14ac:dyDescent="0.25">
      <c r="A67" s="77" t="s">
        <v>87</v>
      </c>
      <c r="B67" s="77"/>
      <c r="C67" s="77"/>
      <c r="D67" s="77"/>
    </row>
    <row r="68" spans="1:8" x14ac:dyDescent="0.25">
      <c r="A68" s="77"/>
      <c r="B68" s="77"/>
      <c r="C68" s="77"/>
      <c r="D68" s="77"/>
    </row>
    <row r="69" spans="1:8" ht="36" x14ac:dyDescent="0.25">
      <c r="A69" s="19" t="s">
        <v>17</v>
      </c>
      <c r="B69" s="20" t="s">
        <v>18</v>
      </c>
      <c r="C69" s="55" t="s">
        <v>76</v>
      </c>
      <c r="D69" s="56"/>
      <c r="E69" s="17"/>
      <c r="F69" s="17"/>
      <c r="G69" s="17"/>
    </row>
    <row r="70" spans="1:8" ht="24" customHeight="1" x14ac:dyDescent="0.25">
      <c r="A70" s="69" t="s">
        <v>28</v>
      </c>
      <c r="B70" s="70"/>
      <c r="C70" s="71">
        <f>SUM(E26,D66)</f>
        <v>3689.59</v>
      </c>
      <c r="D70" s="72"/>
      <c r="E70" s="17"/>
      <c r="F70" s="17"/>
      <c r="G70" s="17"/>
      <c r="H70" s="17"/>
    </row>
    <row r="71" spans="1:8" x14ac:dyDescent="0.25">
      <c r="A71" s="11" t="s">
        <v>102</v>
      </c>
      <c r="B71" s="7">
        <v>0.09</v>
      </c>
      <c r="C71" s="73"/>
      <c r="D71" s="74"/>
      <c r="E71" s="17"/>
      <c r="F71" s="18"/>
      <c r="G71" s="17"/>
      <c r="H71" s="17"/>
    </row>
    <row r="72" spans="1:8" x14ac:dyDescent="0.25">
      <c r="A72" s="11" t="s">
        <v>3</v>
      </c>
      <c r="B72" s="7"/>
      <c r="C72" s="73"/>
      <c r="D72" s="74"/>
      <c r="E72" s="17"/>
      <c r="F72" s="17"/>
    </row>
    <row r="73" spans="1:8" x14ac:dyDescent="0.25">
      <c r="A73" s="11" t="s">
        <v>4</v>
      </c>
      <c r="B73" s="7"/>
      <c r="C73" s="73"/>
      <c r="D73" s="74"/>
      <c r="E73" s="17"/>
      <c r="F73" s="17"/>
    </row>
    <row r="74" spans="1:8" x14ac:dyDescent="0.25">
      <c r="A74" s="38" t="s">
        <v>20</v>
      </c>
      <c r="B74" s="12">
        <f>SUM(B71:B73)</f>
        <v>0.09</v>
      </c>
      <c r="C74" s="73"/>
      <c r="D74" s="74"/>
      <c r="E74" s="17"/>
      <c r="F74" s="17"/>
    </row>
    <row r="75" spans="1:8" ht="14.25" x14ac:dyDescent="0.25">
      <c r="A75" s="38" t="s">
        <v>92</v>
      </c>
      <c r="B75" s="8"/>
      <c r="C75" s="73"/>
      <c r="D75" s="74"/>
      <c r="E75" s="18"/>
      <c r="F75" s="17"/>
    </row>
    <row r="76" spans="1:8" x14ac:dyDescent="0.25">
      <c r="A76" s="38" t="s">
        <v>6</v>
      </c>
      <c r="B76" s="8">
        <v>0.20039999999999999</v>
      </c>
      <c r="C76" s="75"/>
      <c r="D76" s="76"/>
    </row>
    <row r="77" spans="1:8" ht="24" x14ac:dyDescent="0.25">
      <c r="A77" s="39" t="s">
        <v>19</v>
      </c>
      <c r="B77" s="40">
        <f>(1+B75)/(1-B76-B74)-1</f>
        <v>0.40924464487034951</v>
      </c>
      <c r="C77" s="39" t="s">
        <v>90</v>
      </c>
      <c r="D77" s="41">
        <f>B77*C70</f>
        <v>1509.9449492671929</v>
      </c>
    </row>
    <row r="78" spans="1:8" ht="14.45" customHeight="1" x14ac:dyDescent="0.25">
      <c r="A78" s="78" t="s">
        <v>74</v>
      </c>
      <c r="B78" s="79"/>
      <c r="C78" s="79"/>
      <c r="D78" s="79"/>
      <c r="E78" s="79"/>
      <c r="F78" s="80"/>
    </row>
    <row r="79" spans="1:8" ht="14.45" customHeight="1" x14ac:dyDescent="0.25">
      <c r="A79" s="81"/>
      <c r="B79" s="82"/>
      <c r="C79" s="82"/>
      <c r="D79" s="82"/>
      <c r="E79" s="82"/>
      <c r="F79" s="83"/>
    </row>
    <row r="80" spans="1:8" x14ac:dyDescent="0.25">
      <c r="A80" s="84"/>
      <c r="B80" s="85"/>
      <c r="C80" s="85"/>
      <c r="D80" s="85"/>
      <c r="E80" s="85"/>
      <c r="F80" s="86"/>
    </row>
    <row r="81" spans="1:6" ht="14.45" customHeight="1" x14ac:dyDescent="0.25">
      <c r="A81" s="54" t="s">
        <v>23</v>
      </c>
      <c r="B81" s="54" t="s">
        <v>30</v>
      </c>
      <c r="C81" s="54"/>
      <c r="D81" s="54" t="s">
        <v>62</v>
      </c>
      <c r="E81" s="54"/>
      <c r="F81" s="96"/>
    </row>
    <row r="82" spans="1:6" ht="24" x14ac:dyDescent="0.25">
      <c r="A82" s="54"/>
      <c r="B82" s="42" t="s">
        <v>71</v>
      </c>
      <c r="C82" s="43">
        <f>E26</f>
        <v>0</v>
      </c>
      <c r="D82" s="42" t="s">
        <v>63</v>
      </c>
      <c r="E82" s="43">
        <f>C85</f>
        <v>5199.534949267193</v>
      </c>
      <c r="F82" s="97"/>
    </row>
    <row r="83" spans="1:6" ht="36" x14ac:dyDescent="0.25">
      <c r="A83" s="54"/>
      <c r="B83" s="42" t="s">
        <v>72</v>
      </c>
      <c r="C83" s="43">
        <f>D66</f>
        <v>3689.59</v>
      </c>
      <c r="D83" s="42" t="s">
        <v>64</v>
      </c>
      <c r="E83" s="44">
        <v>13200</v>
      </c>
      <c r="F83" s="97"/>
    </row>
    <row r="84" spans="1:6" ht="48" x14ac:dyDescent="0.25">
      <c r="A84" s="54"/>
      <c r="B84" s="42" t="s">
        <v>73</v>
      </c>
      <c r="C84" s="43">
        <f>D77</f>
        <v>1509.9449492671929</v>
      </c>
      <c r="D84" s="42" t="s">
        <v>75</v>
      </c>
      <c r="E84" s="45">
        <f>(10*E83)*E85</f>
        <v>51995.349492671929</v>
      </c>
      <c r="F84" s="97"/>
    </row>
    <row r="85" spans="1:6" x14ac:dyDescent="0.25">
      <c r="A85" s="13" t="s">
        <v>21</v>
      </c>
      <c r="B85" s="13" t="s">
        <v>61</v>
      </c>
      <c r="C85" s="14">
        <f>SUM(C82:C84)</f>
        <v>5199.534949267193</v>
      </c>
      <c r="D85" s="13" t="s">
        <v>62</v>
      </c>
      <c r="E85" s="23">
        <f>C85/E83</f>
        <v>0.39390416282327217</v>
      </c>
      <c r="F85" s="98"/>
    </row>
    <row r="86" spans="1:6" ht="14.45" customHeight="1" x14ac:dyDescent="0.25">
      <c r="A86" s="88" t="s">
        <v>24</v>
      </c>
      <c r="B86" s="88"/>
      <c r="C86" s="90" t="s">
        <v>25</v>
      </c>
      <c r="D86" s="91"/>
      <c r="E86" s="91"/>
      <c r="F86" s="92"/>
    </row>
    <row r="87" spans="1:6" x14ac:dyDescent="0.25">
      <c r="A87" s="88"/>
      <c r="B87" s="88"/>
      <c r="C87" s="93"/>
      <c r="D87" s="94"/>
      <c r="E87" s="94"/>
      <c r="F87" s="95"/>
    </row>
    <row r="88" spans="1:6" ht="12" customHeight="1" x14ac:dyDescent="0.25">
      <c r="A88" s="89"/>
      <c r="B88" s="89"/>
      <c r="C88" s="93"/>
      <c r="D88" s="94"/>
      <c r="E88" s="94"/>
      <c r="F88" s="95"/>
    </row>
    <row r="89" spans="1:6" x14ac:dyDescent="0.25">
      <c r="A89" s="87" t="s">
        <v>83</v>
      </c>
      <c r="B89" s="87"/>
      <c r="C89" s="87"/>
      <c r="D89" s="87"/>
      <c r="E89" s="87"/>
      <c r="F89" s="87"/>
    </row>
    <row r="90" spans="1:6" ht="110.25" customHeight="1" x14ac:dyDescent="0.25">
      <c r="A90" s="66" t="s">
        <v>93</v>
      </c>
      <c r="B90" s="67"/>
      <c r="C90" s="67"/>
      <c r="D90" s="67"/>
      <c r="E90" s="67"/>
      <c r="F90" s="67"/>
    </row>
  </sheetData>
  <mergeCells count="53">
    <mergeCell ref="A27:F28"/>
    <mergeCell ref="E53:F53"/>
    <mergeCell ref="A90:F90"/>
    <mergeCell ref="E26:F26"/>
    <mergeCell ref="E45:F45"/>
    <mergeCell ref="A70:B70"/>
    <mergeCell ref="C70:D76"/>
    <mergeCell ref="A67:D68"/>
    <mergeCell ref="A78:F80"/>
    <mergeCell ref="A89:F89"/>
    <mergeCell ref="A86:B88"/>
    <mergeCell ref="C86:F88"/>
    <mergeCell ref="E43:F43"/>
    <mergeCell ref="E33:F33"/>
    <mergeCell ref="F81:F85"/>
    <mergeCell ref="E35:F35"/>
    <mergeCell ref="A1:F1"/>
    <mergeCell ref="B2:C2"/>
    <mergeCell ref="E2:F2"/>
    <mergeCell ref="B3:C3"/>
    <mergeCell ref="E3:F3"/>
    <mergeCell ref="A4:F4"/>
    <mergeCell ref="A5:F5"/>
    <mergeCell ref="A6:F7"/>
    <mergeCell ref="E19:F19"/>
    <mergeCell ref="A20:F20"/>
    <mergeCell ref="E21:F25"/>
    <mergeCell ref="A81:A84"/>
    <mergeCell ref="B81:C81"/>
    <mergeCell ref="D81:E81"/>
    <mergeCell ref="E29:F29"/>
    <mergeCell ref="E30:F30"/>
    <mergeCell ref="E31:F31"/>
    <mergeCell ref="E32:F32"/>
    <mergeCell ref="C69:D69"/>
    <mergeCell ref="E46:F46"/>
    <mergeCell ref="E47:F47"/>
    <mergeCell ref="E48:F48"/>
    <mergeCell ref="E52:F52"/>
    <mergeCell ref="E51:F51"/>
    <mergeCell ref="E50:F50"/>
    <mergeCell ref="E49:F49"/>
    <mergeCell ref="E34:F34"/>
    <mergeCell ref="E36:F36"/>
    <mergeCell ref="E37:F37"/>
    <mergeCell ref="E38:F38"/>
    <mergeCell ref="A66:B66"/>
    <mergeCell ref="E39:F39"/>
    <mergeCell ref="E40:F40"/>
    <mergeCell ref="E41:F41"/>
    <mergeCell ref="E42:F42"/>
    <mergeCell ref="A53:C53"/>
    <mergeCell ref="E44:F44"/>
  </mergeCells>
  <phoneticPr fontId="1" type="noConversion"/>
  <pageMargins left="0.25" right="0.25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P H 7 Z U K K 3 K v S n A A A A + A A A A B I A H A B D b 2 5 m a W c v U G F j a 2 F n Z S 5 4 b W w g o h g A K K A U A A A A A A A A A A A A A A A A A A A A A A A A A A A A h Y / B C o I w H I d f R X Z 3 m 5 N K 5 O + E u i Z E Q X Q d u n S k U 9 x s v l u H H q l X S C i r W 8 f f x 3 f 4 f o / b H d K x q b 2 r 7 I 1 q d Y I C T J E n d d 4 W S p c J G u z Z j 1 D K Y S f y i y i l N 8 n a x K M p E l R Z 2 8 W E O O e w C 3 H b l 4 R R G p B T t j 3 k l W w E + s j q v + w r b a z Q u U Q c j q 8 Y z n A U 4 E U U B n i 1 Z E B m D J n S X 4 V N x Z g C + Y G w G W o 7 9 J J 3 1 l / v g c w T y P s F f w J Q S w M E F A A C A A g A P H 7 Z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x + 2 V A o i k e 4 D g A A A B E A A A A T A B w A R m 9 y b X V s Y X M v U 2 V j d G l v b j E u b S C i G A A o o B Q A A A A A A A A A A A A A A A A A A A A A A A A A A A A r T k 0 u y c z P U w i G 0 I b W A F B L A Q I t A B Q A A g A I A D x + 2 V C i t y r 0 p w A A A P g A A A A S A A A A A A A A A A A A A A A A A A A A A A B D b 2 5 m a W c v U G F j a 2 F n Z S 5 4 b W x Q S w E C L Q A U A A I A C A A 8 f t l Q D 8 r p q 6 Q A A A D p A A A A E w A A A A A A A A A A A A A A A A D z A A A A W 0 N v b n R l b n R f V H l w Z X N d L n h t b F B L A Q I t A B Q A A g A I A D x + 2 V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o e h H e v w P L S J R K g 5 S P i u 2 X A A A A A A I A A A A A A B B m A A A A A Q A A I A A A A O z N j E N w 5 1 s t 4 b g e J l c g J G F e T Y 1 c P 8 w I e c A j b a Y C a M G c A A A A A A 6 A A A A A A g A A I A A A A F 7 f G T q j U K U U z p L s W + E J K U w C n A o Y k R h 4 q x F g F 7 x J c T u F U A A A A D 0 U k d T o V z 1 D 2 9 t m 6 b E 6 4 9 P x S h H I w u N s E a O S R k n 9 l h M B y r b K D y l i j I 0 u x K y r v q a x E l O G M Y 4 R Y z A a j 4 2 T j N j Z + J a B j P E B 8 s a C o f 5 J A e o h 8 z J U Q A A A A B / 9 8 I N E Z 2 W L r 6 n l s S 3 K s T n B 1 A 6 u H w 1 6 y S 4 b W N n v R 6 5 j 8 q G o C g h N d 4 T y U W u 0 J O 5 3 v n I u e 5 + n O T O E 9 q g J F I n q b I 4 = < / D a t a M a s h u p > 
</file>

<file path=customXml/itemProps1.xml><?xml version="1.0" encoding="utf-8"?>
<ds:datastoreItem xmlns:ds="http://schemas.openxmlformats.org/officeDocument/2006/customXml" ds:itemID="{EE3BFEDA-751E-46BB-950D-E216A596737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de Planilha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helder</dc:creator>
  <cp:lastModifiedBy>Derik Novaes Cardoso</cp:lastModifiedBy>
  <cp:lastPrinted>2020-06-26T01:26:59Z</cp:lastPrinted>
  <dcterms:created xsi:type="dcterms:W3CDTF">2020-06-25T15:41:18Z</dcterms:created>
  <dcterms:modified xsi:type="dcterms:W3CDTF">2023-02-27T18:48:48Z</dcterms:modified>
</cp:coreProperties>
</file>